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ECRITS\"/>
    </mc:Choice>
  </mc:AlternateContent>
  <xr:revisionPtr revIDLastSave="0" documentId="13_ncr:1_{81BB43F6-E7D6-4E8F-9C5B-544CB650E49B}" xr6:coauthVersionLast="47" xr6:coauthVersionMax="47" xr10:uidLastSave="{00000000-0000-0000-0000-000000000000}"/>
  <bookViews>
    <workbookView minimized="1" xWindow="19170" yWindow="915" windowWidth="15105" windowHeight="15000" activeTab="1" xr2:uid="{2333D27E-63C0-412E-B028-D485C3BC62F6}"/>
  </bookViews>
  <sheets>
    <sheet name="Feuil1" sheetId="1" r:id="rId1"/>
    <sheet name="Feuil3" sheetId="3" r:id="rId2"/>
    <sheet name="Feuil2" sheetId="2" r:id="rId3"/>
  </sheets>
  <definedNames>
    <definedName name="_xlnm.Print_Area" localSheetId="0">Feuil1!$C$2:$H$102</definedName>
    <definedName name="_xlnm.Print_Area" localSheetId="2">Feuil2!$B$1:$L$31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F8" i="2"/>
  <c r="G8" i="2" s="1"/>
  <c r="F30" i="2"/>
  <c r="G30" i="2"/>
  <c r="D7" i="2"/>
  <c r="D6" i="2"/>
  <c r="F13" i="2"/>
  <c r="G13" i="2" s="1"/>
  <c r="F31" i="2"/>
  <c r="G31" i="2" s="1"/>
  <c r="F19" i="2"/>
  <c r="G19" i="2" s="1"/>
  <c r="F20" i="2"/>
  <c r="G20" i="2" s="1"/>
  <c r="F21" i="2"/>
  <c r="G21" i="2" s="1"/>
  <c r="F29" i="2"/>
  <c r="G29" i="2" s="1"/>
  <c r="F6" i="2"/>
  <c r="F7" i="2"/>
  <c r="F12" i="2"/>
  <c r="G12" i="2" s="1"/>
  <c r="F14" i="2"/>
  <c r="G14" i="2" s="1"/>
  <c r="F15" i="2"/>
  <c r="G15" i="2" s="1"/>
  <c r="F18" i="2"/>
  <c r="G18" i="2" s="1"/>
  <c r="F22" i="2"/>
  <c r="G22" i="2" s="1"/>
  <c r="F23" i="2"/>
  <c r="G23" i="2" s="1"/>
  <c r="F26" i="2"/>
  <c r="G26" i="2" s="1"/>
  <c r="F27" i="2"/>
  <c r="G27" i="2" s="1"/>
  <c r="F28" i="2"/>
  <c r="G28" i="2" s="1"/>
  <c r="F5" i="2"/>
  <c r="G70" i="1"/>
  <c r="G42" i="1"/>
  <c r="G43" i="1"/>
  <c r="G44" i="1"/>
  <c r="G46" i="1"/>
  <c r="G41" i="1"/>
  <c r="E15" i="1"/>
  <c r="G15" i="1"/>
  <c r="F15" i="1"/>
  <c r="G71" i="1"/>
  <c r="G74" i="1"/>
  <c r="G82" i="1"/>
  <c r="G88" i="1"/>
  <c r="G89" i="1"/>
  <c r="G87" i="1"/>
  <c r="G65" i="1"/>
  <c r="G64" i="1"/>
  <c r="G77" i="1"/>
  <c r="G76" i="1"/>
  <c r="G75" i="1"/>
  <c r="H53" i="1"/>
  <c r="E31" i="1"/>
  <c r="F8" i="1"/>
  <c r="G8" i="1"/>
  <c r="G31" i="1"/>
  <c r="F31" i="1"/>
  <c r="E6" i="1"/>
  <c r="E8" i="1" s="1"/>
  <c r="E35" i="1" s="1"/>
  <c r="G57" i="1"/>
  <c r="G56" i="1"/>
  <c r="G55" i="1"/>
  <c r="G73" i="1"/>
  <c r="G96" i="1"/>
  <c r="G95" i="1"/>
  <c r="G94" i="1"/>
  <c r="G97" i="1"/>
  <c r="G98" i="1"/>
  <c r="G99" i="1"/>
  <c r="G100" i="1"/>
  <c r="G53" i="1"/>
  <c r="G72" i="1"/>
  <c r="G54" i="1"/>
  <c r="G52" i="1"/>
  <c r="G7" i="2" l="1"/>
  <c r="G6" i="2"/>
  <c r="G48" i="1"/>
  <c r="F36" i="1"/>
  <c r="G37" i="1" s="1"/>
  <c r="G78" i="1"/>
  <c r="G83" i="1"/>
  <c r="G90" i="1"/>
  <c r="G66" i="1"/>
  <c r="G58" i="1"/>
  <c r="G101" i="1"/>
  <c r="G5" i="2"/>
</calcChain>
</file>

<file path=xl/sharedStrings.xml><?xml version="1.0" encoding="utf-8"?>
<sst xmlns="http://schemas.openxmlformats.org/spreadsheetml/2006/main" count="203" uniqueCount="157">
  <si>
    <t>OVH</t>
  </si>
  <si>
    <t>PRESTASHOP</t>
  </si>
  <si>
    <t>PLUG PRETASHOP</t>
  </si>
  <si>
    <t>LEGAL PLACE</t>
  </si>
  <si>
    <t>PAR MOIS</t>
  </si>
  <si>
    <t>PAR AN</t>
  </si>
  <si>
    <t>Creative Popup</t>
  </si>
  <si>
    <t>Creative Elements</t>
  </si>
  <si>
    <t>WizardAI</t>
  </si>
  <si>
    <t>Click to Pay</t>
  </si>
  <si>
    <t>GESTION - COMPTABILITE</t>
  </si>
  <si>
    <t>BOUTIQUE EN LIGNE</t>
  </si>
  <si>
    <t>PrestaShop Social</t>
  </si>
  <si>
    <t>La Poste Pro Expéditions</t>
  </si>
  <si>
    <t>Mondial Relay Officiel</t>
  </si>
  <si>
    <t>MATOS</t>
  </si>
  <si>
    <t>IMAC</t>
  </si>
  <si>
    <t>Création entreprise</t>
  </si>
  <si>
    <t>Gestion comptabilité</t>
  </si>
  <si>
    <t>Serveur et nom de domaine</t>
  </si>
  <si>
    <t>Boutique</t>
  </si>
  <si>
    <t>IMPRIMANTE 3d</t>
  </si>
  <si>
    <t>Récup de la formation</t>
  </si>
  <si>
    <t>GOODIES</t>
  </si>
  <si>
    <t>KAKEMONO</t>
  </si>
  <si>
    <t>ONE SHOT</t>
  </si>
  <si>
    <t>Qte</t>
  </si>
  <si>
    <t>P U</t>
  </si>
  <si>
    <t>TOTEM</t>
  </si>
  <si>
    <t>MOULE</t>
  </si>
  <si>
    <t>LOGO</t>
  </si>
  <si>
    <t>PLAQUE QR CODE</t>
  </si>
  <si>
    <t>FERRAILLE</t>
  </si>
  <si>
    <t>Sika PostFix</t>
  </si>
  <si>
    <t>INSCRIPTION</t>
  </si>
  <si>
    <t>National</t>
  </si>
  <si>
    <t>IPAD</t>
  </si>
  <si>
    <t>Avec clavier et pencil</t>
  </si>
  <si>
    <t>AUTOCOLLANT LOGO</t>
  </si>
  <si>
    <t>PLA</t>
  </si>
  <si>
    <t>Matière médaille</t>
  </si>
  <si>
    <t>Alucobond</t>
  </si>
  <si>
    <t>1 Sac</t>
  </si>
  <si>
    <t>TOTAL</t>
  </si>
  <si>
    <t>GOODIES et AUTRES POUR MARKETING</t>
  </si>
  <si>
    <t>CREATION et GESTION</t>
  </si>
  <si>
    <t>TOTAL ONE SHOT (à la création)</t>
  </si>
  <si>
    <t>BETON BLANC</t>
  </si>
  <si>
    <t>SCELLEMENT CHIMIQUE</t>
  </si>
  <si>
    <t>SME Fund</t>
  </si>
  <si>
    <t>TOTAL SUBVENTION</t>
  </si>
  <si>
    <t>Sur l'INPI</t>
  </si>
  <si>
    <t>IMPRIMANTE ETIQUETTE</t>
  </si>
  <si>
    <t>PACKAGING</t>
  </si>
  <si>
    <t>PORTE MEDAILLE BOIS</t>
  </si>
  <si>
    <t>SUBVENTION et AIDES</t>
  </si>
  <si>
    <t>ETIQUETTES</t>
  </si>
  <si>
    <t>SACHETS PERSONALISES</t>
  </si>
  <si>
    <t>MANCHETTE</t>
  </si>
  <si>
    <t>TOUR DE COU</t>
  </si>
  <si>
    <t>Découpe, gravage et découpe</t>
  </si>
  <si>
    <t>CNC XtoolS1 = 2 279,00 € TTC</t>
  </si>
  <si>
    <t>Free</t>
  </si>
  <si>
    <t>Enveloppe Soleau</t>
  </si>
  <si>
    <t>PROTECTION INPI et Droit d'auteur</t>
  </si>
  <si>
    <t>PrestaShop Marketing with Google</t>
  </si>
  <si>
    <t>PrestaShop Automation with Klaviyo</t>
  </si>
  <si>
    <t>MUNBYN</t>
  </si>
  <si>
    <t>MAILLOT CYCLISME M</t>
  </si>
  <si>
    <t>MAILLOT CYCLISME L</t>
  </si>
  <si>
    <t>MAILLOT CYCLISME XL</t>
  </si>
  <si>
    <t>ORIFLAMME</t>
  </si>
  <si>
    <t>TOTAL ROULEMENT PAR MOIS (après création)</t>
  </si>
  <si>
    <t>TOTAL ROULEMENT PAR AN (après création)</t>
  </si>
  <si>
    <t>BILAN CREATION - administratif et site internet</t>
  </si>
  <si>
    <t>RECAPITULATION</t>
  </si>
  <si>
    <t>PRIX mais pas pris</t>
  </si>
  <si>
    <t>Pas obliqgatoire au moment de la création mais pour faire fonctionner l"entrerprise</t>
  </si>
  <si>
    <t>Stock papier et encre</t>
  </si>
  <si>
    <t>Pascal</t>
  </si>
  <si>
    <t>Sébastien</t>
  </si>
  <si>
    <t>Julien</t>
  </si>
  <si>
    <t>Cédric</t>
  </si>
  <si>
    <t>SAC A DOS</t>
  </si>
  <si>
    <t xml:space="preserve"> MARKETING TEXTILE</t>
  </si>
  <si>
    <t>MARKETING PUBLICITE</t>
  </si>
  <si>
    <t>Philippe</t>
  </si>
  <si>
    <t>TOTAL MARKETING ET PUBLICITE</t>
  </si>
  <si>
    <t>TOTAL PACKAGING</t>
  </si>
  <si>
    <t>TOTAL GOODIES</t>
  </si>
  <si>
    <t>BIDON</t>
  </si>
  <si>
    <t>TOTAL MARKETING TEXTILE</t>
  </si>
  <si>
    <t>TRIFONCTION M</t>
  </si>
  <si>
    <t>TRIFONCTION L</t>
  </si>
  <si>
    <t>PRIX de vente</t>
  </si>
  <si>
    <t>MEDAILLES</t>
  </si>
  <si>
    <t>DOUDOUNE M</t>
  </si>
  <si>
    <t>DOUDOUNE L</t>
  </si>
  <si>
    <t>POLO M</t>
  </si>
  <si>
    <t>ASSURANCE</t>
  </si>
  <si>
    <t>RC PRO</t>
  </si>
  <si>
    <t>GRATUIT</t>
  </si>
  <si>
    <t>COMM</t>
  </si>
  <si>
    <t>Crownfunding</t>
  </si>
  <si>
    <t>Pack Fondateur</t>
  </si>
  <si>
    <t>BOUTIQUE</t>
  </si>
  <si>
    <t>MAILLOT CYCLISME</t>
  </si>
  <si>
    <t>PACK STARTER</t>
  </si>
  <si>
    <t>PACK DUO</t>
  </si>
  <si>
    <t>ENVELOPPES et CARTONS</t>
  </si>
  <si>
    <t>P U HT</t>
  </si>
  <si>
    <t>PV HT</t>
  </si>
  <si>
    <t>MARGE</t>
  </si>
  <si>
    <t>LUNETTES</t>
  </si>
  <si>
    <t>MAGNETTE DECAPSULEUR</t>
  </si>
  <si>
    <t>S</t>
  </si>
  <si>
    <t>M</t>
  </si>
  <si>
    <t>L</t>
  </si>
  <si>
    <t>XL</t>
  </si>
  <si>
    <t>MARKETING GOODIES</t>
  </si>
  <si>
    <t>Fond perso</t>
  </si>
  <si>
    <t>TOTAL TOTEM</t>
  </si>
  <si>
    <t>PV TTC</t>
  </si>
  <si>
    <t>ACCESOIRE MEDAILLES</t>
  </si>
  <si>
    <t>TEXTILE</t>
  </si>
  <si>
    <t>Decathlon</t>
  </si>
  <si>
    <t>The conqueror</t>
  </si>
  <si>
    <t>AMAZON</t>
  </si>
  <si>
    <t>COMMENTAIRE</t>
  </si>
  <si>
    <t>Support plutôt haut de gamme</t>
  </si>
  <si>
    <t>Support plutôt bas de gamme</t>
  </si>
  <si>
    <t>Milieu de gamme Van Rysel</t>
  </si>
  <si>
    <t>Carte-cadeau - Webkul</t>
  </si>
  <si>
    <t>PACK GROUPE</t>
  </si>
  <si>
    <t>PETANQUE INTERIEUR</t>
  </si>
  <si>
    <t>CADRE PORTE ESSENTIEL</t>
  </si>
  <si>
    <t>CADRE PORTE SOUVENIR</t>
  </si>
  <si>
    <t>CADRE PORTE LEGENDE</t>
  </si>
  <si>
    <t>BIDON 500ml</t>
  </si>
  <si>
    <t>BIDON 750ml</t>
  </si>
  <si>
    <t>Médaille avec challenge virtuel basique</t>
  </si>
  <si>
    <t>REF MACHINE</t>
  </si>
  <si>
    <t>IMPRIMANTE UV</t>
  </si>
  <si>
    <t>Imprimante A4 UV à plat EPSON SC-V1000</t>
  </si>
  <si>
    <t>CNC</t>
  </si>
  <si>
    <t>defonceuse</t>
  </si>
  <si>
    <t>laser</t>
  </si>
  <si>
    <t>X TOOL</t>
  </si>
  <si>
    <t>IMPRIMANTE 3D</t>
  </si>
  <si>
    <t>Prusa MK4</t>
  </si>
  <si>
    <t>xTool M1 Ultra</t>
  </si>
  <si>
    <t>Genmitsu RFL10W 10W</t>
  </si>
  <si>
    <t>MUNBYN Bluetooth Thermal Label Printer RW411B</t>
  </si>
  <si>
    <t>Defonseuse</t>
  </si>
  <si>
    <t>Aspiration pieces</t>
  </si>
  <si>
    <t>Extension pour 4060</t>
  </si>
  <si>
    <t>Genmitsu Machine CNC 4040-PROmax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</si>
</sst>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2" borderId="9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0" fontId="0" fillId="0" borderId="6" xfId="0" applyBorder="1"/>
    <xf numFmtId="44" fontId="0" fillId="0" borderId="18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4" fontId="0" fillId="0" borderId="0" xfId="1" applyFont="1"/>
    <xf numFmtId="44" fontId="0" fillId="0" borderId="0" xfId="1" applyFont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5" xfId="1" applyFont="1" applyBorder="1"/>
    <xf numFmtId="0" fontId="0" fillId="0" borderId="9" xfId="0" applyBorder="1" applyAlignment="1">
      <alignment horizontal="center"/>
    </xf>
    <xf numFmtId="44" fontId="0" fillId="0" borderId="5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4" fontId="0" fillId="0" borderId="5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4" fontId="0" fillId="0" borderId="5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44" fontId="0" fillId="0" borderId="5" xfId="1" applyFon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CF30-13E1-423F-986D-95A7B1CD2909}">
  <sheetPr>
    <pageSetUpPr fitToPage="1"/>
  </sheetPr>
  <dimension ref="C1:L101"/>
  <sheetViews>
    <sheetView topLeftCell="A34" workbookViewId="0">
      <selection activeCell="I45" sqref="I45"/>
    </sheetView>
  </sheetViews>
  <sheetFormatPr baseColWidth="10" defaultRowHeight="15" x14ac:dyDescent="0.25"/>
  <cols>
    <col min="1" max="2" width="5.7109375" customWidth="1"/>
    <col min="3" max="3" width="27.28515625" customWidth="1"/>
    <col min="4" max="4" width="35.7109375" customWidth="1"/>
    <col min="5" max="6" width="10.7109375" style="1" customWidth="1"/>
    <col min="7" max="7" width="11.42578125" style="8"/>
    <col min="8" max="8" width="11.42578125" style="1"/>
  </cols>
  <sheetData>
    <row r="1" spans="3:9" ht="15.75" thickBot="1" x14ac:dyDescent="0.3"/>
    <row r="2" spans="3:9" ht="24" thickBot="1" x14ac:dyDescent="0.4">
      <c r="C2" s="56" t="s">
        <v>45</v>
      </c>
      <c r="D2" s="57"/>
      <c r="E2" s="57"/>
      <c r="F2" s="57"/>
      <c r="G2" s="58"/>
    </row>
    <row r="3" spans="3:9" ht="15.75" thickBot="1" x14ac:dyDescent="0.3">
      <c r="E3" s="8"/>
      <c r="F3" s="8"/>
    </row>
    <row r="4" spans="3:9" ht="15.75" thickBot="1" x14ac:dyDescent="0.3">
      <c r="C4" s="63" t="s">
        <v>64</v>
      </c>
      <c r="D4" s="64"/>
      <c r="E4" s="64"/>
      <c r="F4" s="64"/>
      <c r="G4" s="65"/>
      <c r="H4" s="46" t="s">
        <v>102</v>
      </c>
      <c r="I4" s="46"/>
    </row>
    <row r="5" spans="3:9" x14ac:dyDescent="0.25">
      <c r="C5" s="66"/>
      <c r="D5" s="67"/>
      <c r="E5" s="9" t="s">
        <v>25</v>
      </c>
      <c r="F5" s="9" t="s">
        <v>4</v>
      </c>
      <c r="G5" s="9" t="s">
        <v>5</v>
      </c>
      <c r="H5" s="46"/>
      <c r="I5" s="46"/>
    </row>
    <row r="6" spans="3:9" x14ac:dyDescent="0.25">
      <c r="C6" s="4" t="s">
        <v>34</v>
      </c>
      <c r="D6" s="4" t="s">
        <v>35</v>
      </c>
      <c r="E6" s="9">
        <f>190+40+40</f>
        <v>270</v>
      </c>
      <c r="F6" s="10"/>
      <c r="G6" s="10"/>
      <c r="I6" s="15"/>
    </row>
    <row r="7" spans="3:9" ht="15.75" thickBot="1" x14ac:dyDescent="0.3">
      <c r="C7" s="24"/>
      <c r="D7" s="24" t="s">
        <v>63</v>
      </c>
      <c r="E7" s="16">
        <v>15</v>
      </c>
      <c r="F7" s="22"/>
      <c r="G7" s="22"/>
      <c r="I7" s="15"/>
    </row>
    <row r="8" spans="3:9" ht="15.75" thickBot="1" x14ac:dyDescent="0.3">
      <c r="C8" s="69" t="s">
        <v>75</v>
      </c>
      <c r="D8" s="70"/>
      <c r="E8" s="23">
        <f>SUM(E6:E7)</f>
        <v>285</v>
      </c>
      <c r="F8" s="14">
        <f t="shared" ref="F8:G8" si="0">SUM(F6:F7)</f>
        <v>0</v>
      </c>
      <c r="G8" s="18">
        <f t="shared" si="0"/>
        <v>0</v>
      </c>
      <c r="I8" s="15"/>
    </row>
    <row r="9" spans="3:9" ht="15.75" thickBot="1" x14ac:dyDescent="0.3">
      <c r="E9" s="8"/>
      <c r="F9" s="8"/>
      <c r="I9" s="15"/>
    </row>
    <row r="10" spans="3:9" ht="15.75" thickBot="1" x14ac:dyDescent="0.3">
      <c r="C10" s="63" t="s">
        <v>10</v>
      </c>
      <c r="D10" s="64"/>
      <c r="E10" s="64"/>
      <c r="F10" s="64"/>
      <c r="G10" s="65"/>
      <c r="H10" s="46"/>
      <c r="I10" s="46"/>
    </row>
    <row r="11" spans="3:9" x14ac:dyDescent="0.25">
      <c r="C11" s="66"/>
      <c r="D11" s="67"/>
      <c r="E11" s="9" t="s">
        <v>25</v>
      </c>
      <c r="F11" s="9" t="s">
        <v>4</v>
      </c>
      <c r="G11" s="9" t="s">
        <v>5</v>
      </c>
      <c r="H11" s="46"/>
      <c r="I11" s="46"/>
    </row>
    <row r="12" spans="3:9" x14ac:dyDescent="0.25">
      <c r="C12" s="2" t="s">
        <v>3</v>
      </c>
      <c r="D12" s="3" t="s">
        <v>17</v>
      </c>
      <c r="E12" s="17" t="s">
        <v>62</v>
      </c>
      <c r="F12" s="17" t="s">
        <v>62</v>
      </c>
      <c r="G12" s="17" t="s">
        <v>62</v>
      </c>
      <c r="H12" s="15" t="s">
        <v>101</v>
      </c>
      <c r="I12" s="15"/>
    </row>
    <row r="13" spans="3:9" x14ac:dyDescent="0.25">
      <c r="C13" s="2"/>
      <c r="D13" s="2" t="s">
        <v>18</v>
      </c>
      <c r="E13" s="10"/>
      <c r="F13" s="11">
        <v>65</v>
      </c>
      <c r="G13" s="10"/>
      <c r="H13"/>
      <c r="I13" s="15"/>
    </row>
    <row r="14" spans="3:9" ht="15.75" thickBot="1" x14ac:dyDescent="0.3">
      <c r="C14" s="24" t="s">
        <v>99</v>
      </c>
      <c r="D14" s="24" t="s">
        <v>100</v>
      </c>
      <c r="E14" s="22"/>
      <c r="F14" s="16">
        <v>20</v>
      </c>
      <c r="G14" s="22"/>
      <c r="H14"/>
      <c r="I14" s="15"/>
    </row>
    <row r="15" spans="3:9" ht="15.75" thickBot="1" x14ac:dyDescent="0.3">
      <c r="C15" s="69" t="s">
        <v>75</v>
      </c>
      <c r="D15" s="70"/>
      <c r="E15" s="14">
        <f>SUM(E12:E14)</f>
        <v>0</v>
      </c>
      <c r="F15" s="14">
        <f>SUM(F12:F14)</f>
        <v>85</v>
      </c>
      <c r="G15" s="14">
        <f>SUM(G12:G14)</f>
        <v>0</v>
      </c>
      <c r="H15"/>
      <c r="I15" s="15"/>
    </row>
    <row r="16" spans="3:9" ht="15.75" thickBot="1" x14ac:dyDescent="0.3">
      <c r="E16" s="8"/>
      <c r="F16" s="8"/>
      <c r="H16"/>
      <c r="I16" s="15"/>
    </row>
    <row r="17" spans="3:10" ht="15.75" thickBot="1" x14ac:dyDescent="0.3">
      <c r="C17" s="63" t="s">
        <v>11</v>
      </c>
      <c r="D17" s="64"/>
      <c r="E17" s="64"/>
      <c r="F17" s="64"/>
      <c r="G17" s="65"/>
      <c r="H17"/>
      <c r="I17" s="46"/>
    </row>
    <row r="18" spans="3:10" x14ac:dyDescent="0.25">
      <c r="C18" s="66"/>
      <c r="D18" s="68"/>
      <c r="E18" s="9" t="s">
        <v>25</v>
      </c>
      <c r="F18" s="9" t="s">
        <v>4</v>
      </c>
      <c r="G18" s="9" t="s">
        <v>5</v>
      </c>
      <c r="H18"/>
      <c r="I18" s="46"/>
    </row>
    <row r="19" spans="3:10" x14ac:dyDescent="0.25">
      <c r="C19" s="2" t="s">
        <v>0</v>
      </c>
      <c r="D19" s="2" t="s">
        <v>19</v>
      </c>
      <c r="E19" s="10"/>
      <c r="F19" s="11">
        <v>13.19</v>
      </c>
      <c r="G19" s="10"/>
      <c r="H19"/>
      <c r="I19" s="15"/>
    </row>
    <row r="20" spans="3:10" x14ac:dyDescent="0.25">
      <c r="C20" s="2" t="s">
        <v>1</v>
      </c>
      <c r="D20" s="2" t="s">
        <v>20</v>
      </c>
      <c r="E20" s="17">
        <v>0</v>
      </c>
      <c r="F20" s="17">
        <v>0</v>
      </c>
      <c r="G20" s="17">
        <v>0</v>
      </c>
      <c r="H20" s="1" t="s">
        <v>101</v>
      </c>
      <c r="I20" s="15"/>
    </row>
    <row r="21" spans="3:10" x14ac:dyDescent="0.25">
      <c r="C21" s="2" t="s">
        <v>2</v>
      </c>
      <c r="D21" s="2" t="s">
        <v>6</v>
      </c>
      <c r="E21" s="11">
        <v>69.989999999999995</v>
      </c>
      <c r="F21" s="10"/>
      <c r="G21" s="10"/>
      <c r="H21"/>
      <c r="I21" s="15"/>
    </row>
    <row r="22" spans="3:10" x14ac:dyDescent="0.25">
      <c r="C22" s="2"/>
      <c r="D22" s="2" t="s">
        <v>7</v>
      </c>
      <c r="E22" s="11">
        <v>111.99</v>
      </c>
      <c r="F22" s="10"/>
      <c r="G22" s="10"/>
      <c r="H22"/>
      <c r="I22" s="15"/>
    </row>
    <row r="23" spans="3:10" x14ac:dyDescent="0.25">
      <c r="C23" s="2"/>
      <c r="D23" s="2" t="s">
        <v>132</v>
      </c>
      <c r="E23" s="39">
        <v>69.989999999999995</v>
      </c>
      <c r="F23" s="10"/>
      <c r="G23" s="10"/>
      <c r="H23"/>
      <c r="I23" s="30"/>
    </row>
    <row r="24" spans="3:10" x14ac:dyDescent="0.25">
      <c r="C24" s="2"/>
      <c r="D24" s="2" t="s">
        <v>8</v>
      </c>
      <c r="E24" s="17">
        <v>0</v>
      </c>
      <c r="F24" s="17">
        <v>0</v>
      </c>
      <c r="G24" s="17">
        <v>0</v>
      </c>
      <c r="H24" s="15" t="s">
        <v>101</v>
      </c>
      <c r="I24" s="15"/>
    </row>
    <row r="25" spans="3:10" x14ac:dyDescent="0.25">
      <c r="C25" s="2"/>
      <c r="D25" s="2" t="s">
        <v>9</v>
      </c>
      <c r="E25" s="17">
        <v>0</v>
      </c>
      <c r="F25" s="17">
        <v>0</v>
      </c>
      <c r="G25" s="17">
        <v>0</v>
      </c>
      <c r="H25" s="15" t="s">
        <v>101</v>
      </c>
      <c r="I25" s="15"/>
    </row>
    <row r="26" spans="3:10" x14ac:dyDescent="0.25">
      <c r="C26" s="2"/>
      <c r="D26" s="2" t="s">
        <v>12</v>
      </c>
      <c r="E26" s="10"/>
      <c r="F26" s="11">
        <v>9.99</v>
      </c>
      <c r="G26" s="10"/>
      <c r="H26"/>
      <c r="I26" s="15"/>
    </row>
    <row r="27" spans="3:10" x14ac:dyDescent="0.25">
      <c r="C27" s="2"/>
      <c r="D27" s="2" t="s">
        <v>65</v>
      </c>
      <c r="E27" s="10"/>
      <c r="F27" s="10"/>
      <c r="G27" s="10"/>
      <c r="H27" s="11">
        <v>19.989999999999998</v>
      </c>
    </row>
    <row r="28" spans="3:10" x14ac:dyDescent="0.25">
      <c r="C28" s="2"/>
      <c r="D28" s="2" t="s">
        <v>66</v>
      </c>
      <c r="E28" s="17">
        <v>0</v>
      </c>
      <c r="F28" s="17">
        <v>0</v>
      </c>
      <c r="G28" s="17">
        <v>0</v>
      </c>
      <c r="H28" s="15" t="s">
        <v>101</v>
      </c>
      <c r="J28" s="15"/>
    </row>
    <row r="29" spans="3:10" x14ac:dyDescent="0.25">
      <c r="C29" s="2"/>
      <c r="D29" s="2" t="s">
        <v>13</v>
      </c>
      <c r="E29" s="17">
        <v>0</v>
      </c>
      <c r="F29" s="17">
        <v>0</v>
      </c>
      <c r="G29" s="17">
        <v>0</v>
      </c>
      <c r="H29" s="15" t="s">
        <v>101</v>
      </c>
      <c r="J29" s="15"/>
    </row>
    <row r="30" spans="3:10" ht="15.75" thickBot="1" x14ac:dyDescent="0.3">
      <c r="C30" s="2"/>
      <c r="D30" s="2" t="s">
        <v>14</v>
      </c>
      <c r="E30" s="17">
        <v>0</v>
      </c>
      <c r="F30" s="17">
        <v>0</v>
      </c>
      <c r="G30" s="17">
        <v>0</v>
      </c>
      <c r="H30" s="15" t="s">
        <v>101</v>
      </c>
      <c r="J30" s="15"/>
    </row>
    <row r="31" spans="3:10" ht="15.75" thickBot="1" x14ac:dyDescent="0.3">
      <c r="C31" s="69" t="s">
        <v>75</v>
      </c>
      <c r="D31" s="70"/>
      <c r="E31" s="14">
        <f>SUM(E19:E30)+F26/12</f>
        <v>252.80249999999998</v>
      </c>
      <c r="F31" s="14">
        <f>SUM(F19:F30)</f>
        <v>23.18</v>
      </c>
      <c r="G31" s="14">
        <f>SUM(G19:G30)</f>
        <v>0</v>
      </c>
      <c r="J31" s="15"/>
    </row>
    <row r="32" spans="3:10" x14ac:dyDescent="0.25">
      <c r="E32" s="13"/>
      <c r="F32" s="13"/>
      <c r="G32" s="13"/>
    </row>
    <row r="33" spans="3:8" ht="15.75" thickBot="1" x14ac:dyDescent="0.3">
      <c r="E33" s="13"/>
      <c r="F33" s="13"/>
      <c r="G33" s="13"/>
    </row>
    <row r="34" spans="3:8" ht="15.75" thickBot="1" x14ac:dyDescent="0.3">
      <c r="C34" s="63" t="s">
        <v>74</v>
      </c>
      <c r="D34" s="64"/>
      <c r="E34" s="64"/>
      <c r="F34" s="64"/>
      <c r="G34" s="65"/>
    </row>
    <row r="35" spans="3:8" ht="15.75" thickBot="1" x14ac:dyDescent="0.3">
      <c r="C35" s="53" t="s">
        <v>46</v>
      </c>
      <c r="D35" s="54"/>
      <c r="E35" s="21">
        <f>E8+E15+F8+F15+E31+F31</f>
        <v>645.98249999999996</v>
      </c>
      <c r="F35" s="12"/>
      <c r="G35" s="12"/>
    </row>
    <row r="36" spans="3:8" ht="15.75" thickBot="1" x14ac:dyDescent="0.3">
      <c r="C36" s="55" t="s">
        <v>72</v>
      </c>
      <c r="D36" s="55"/>
      <c r="E36" s="19"/>
      <c r="F36" s="14">
        <f>F31+F15+G31/12+G15/12</f>
        <v>108.18</v>
      </c>
      <c r="G36" s="10"/>
    </row>
    <row r="37" spans="3:8" ht="15.75" thickBot="1" x14ac:dyDescent="0.3">
      <c r="C37" s="55" t="s">
        <v>73</v>
      </c>
      <c r="D37" s="55"/>
      <c r="E37" s="19"/>
      <c r="F37" s="10"/>
      <c r="G37" s="14">
        <f>(F36*12)</f>
        <v>1298.1600000000001</v>
      </c>
    </row>
    <row r="38" spans="3:8" ht="15.75" thickBot="1" x14ac:dyDescent="0.3"/>
    <row r="39" spans="3:8" ht="24" thickBot="1" x14ac:dyDescent="0.4">
      <c r="C39" s="56" t="s">
        <v>55</v>
      </c>
      <c r="D39" s="57"/>
      <c r="E39" s="57"/>
      <c r="F39" s="57"/>
      <c r="G39" s="58"/>
    </row>
    <row r="40" spans="3:8" x14ac:dyDescent="0.25">
      <c r="E40" s="27" t="s">
        <v>27</v>
      </c>
      <c r="F40" s="27" t="s">
        <v>26</v>
      </c>
      <c r="G40" s="28" t="s">
        <v>43</v>
      </c>
    </row>
    <row r="41" spans="3:8" x14ac:dyDescent="0.25">
      <c r="C41" s="2" t="s">
        <v>49</v>
      </c>
      <c r="D41" s="2" t="s">
        <v>51</v>
      </c>
      <c r="E41" s="11">
        <v>0</v>
      </c>
      <c r="F41" s="6">
        <v>1</v>
      </c>
      <c r="G41" s="11">
        <f t="shared" ref="G41:G46" si="1">E41*F41</f>
        <v>0</v>
      </c>
    </row>
    <row r="42" spans="3:8" x14ac:dyDescent="0.25">
      <c r="C42" s="2"/>
      <c r="D42" s="2"/>
      <c r="E42" s="11">
        <v>0</v>
      </c>
      <c r="F42" s="6">
        <v>1</v>
      </c>
      <c r="G42" s="11">
        <f t="shared" si="1"/>
        <v>0</v>
      </c>
    </row>
    <row r="43" spans="3:8" x14ac:dyDescent="0.25">
      <c r="C43" s="2"/>
      <c r="D43" s="2"/>
      <c r="E43" s="11">
        <v>0</v>
      </c>
      <c r="F43" s="6">
        <v>1</v>
      </c>
      <c r="G43" s="11">
        <f t="shared" si="1"/>
        <v>0</v>
      </c>
    </row>
    <row r="44" spans="3:8" x14ac:dyDescent="0.25">
      <c r="C44" s="2" t="s">
        <v>103</v>
      </c>
      <c r="D44" s="2" t="s">
        <v>104</v>
      </c>
      <c r="E44" s="11">
        <v>150</v>
      </c>
      <c r="F44" s="6">
        <v>50</v>
      </c>
      <c r="G44" s="11">
        <f t="shared" si="1"/>
        <v>7500</v>
      </c>
    </row>
    <row r="45" spans="3:8" x14ac:dyDescent="0.25">
      <c r="C45" s="2"/>
      <c r="D45" s="2"/>
      <c r="E45" s="44">
        <v>0</v>
      </c>
      <c r="F45" s="6">
        <v>1</v>
      </c>
      <c r="G45" s="44">
        <f t="shared" ref="G45" si="2">E45*F45</f>
        <v>0</v>
      </c>
      <c r="H45" s="30"/>
    </row>
    <row r="46" spans="3:8" x14ac:dyDescent="0.25">
      <c r="C46" s="2" t="s">
        <v>120</v>
      </c>
      <c r="D46" s="2"/>
      <c r="E46" s="11">
        <v>1000</v>
      </c>
      <c r="F46" s="6">
        <v>1</v>
      </c>
      <c r="G46" s="11">
        <f t="shared" si="1"/>
        <v>1000</v>
      </c>
    </row>
    <row r="47" spans="3:8" x14ac:dyDescent="0.25">
      <c r="C47" s="2"/>
      <c r="D47" s="2"/>
      <c r="E47" s="6"/>
      <c r="F47" s="6"/>
      <c r="G47" s="11"/>
    </row>
    <row r="48" spans="3:8" ht="15.75" thickBot="1" x14ac:dyDescent="0.3">
      <c r="D48" t="s">
        <v>50</v>
      </c>
      <c r="G48" s="21">
        <f>SUM(G41:G46)</f>
        <v>8500</v>
      </c>
    </row>
    <row r="49" spans="3:8" ht="15.75" thickBot="1" x14ac:dyDescent="0.3"/>
    <row r="50" spans="3:8" ht="24" thickBot="1" x14ac:dyDescent="0.4">
      <c r="C50" s="56" t="s">
        <v>15</v>
      </c>
      <c r="D50" s="57"/>
      <c r="E50" s="57"/>
      <c r="F50" s="57"/>
      <c r="G50" s="58"/>
      <c r="H50" s="46" t="s">
        <v>76</v>
      </c>
    </row>
    <row r="51" spans="3:8" x14ac:dyDescent="0.25">
      <c r="C51" s="48" t="s">
        <v>77</v>
      </c>
      <c r="D51" s="49"/>
      <c r="E51" s="7" t="s">
        <v>27</v>
      </c>
      <c r="F51" s="7" t="s">
        <v>26</v>
      </c>
      <c r="G51" s="9" t="s">
        <v>43</v>
      </c>
      <c r="H51" s="46"/>
    </row>
    <row r="52" spans="3:8" x14ac:dyDescent="0.25">
      <c r="C52" s="2" t="s">
        <v>16</v>
      </c>
      <c r="D52" s="20"/>
      <c r="E52" s="11">
        <v>0</v>
      </c>
      <c r="F52" s="6">
        <v>1</v>
      </c>
      <c r="G52" s="11">
        <f t="shared" ref="G52:G57" si="3">E52*F52</f>
        <v>0</v>
      </c>
      <c r="H52" s="11">
        <v>1999</v>
      </c>
    </row>
    <row r="53" spans="3:8" x14ac:dyDescent="0.25">
      <c r="C53" s="2" t="s">
        <v>36</v>
      </c>
      <c r="D53" s="20" t="s">
        <v>37</v>
      </c>
      <c r="E53" s="11">
        <v>0</v>
      </c>
      <c r="F53" s="6">
        <v>1</v>
      </c>
      <c r="G53" s="11">
        <f t="shared" si="3"/>
        <v>0</v>
      </c>
      <c r="H53" s="11">
        <f>797-147.68</f>
        <v>649.31999999999994</v>
      </c>
    </row>
    <row r="54" spans="3:8" x14ac:dyDescent="0.25">
      <c r="C54" s="2" t="s">
        <v>21</v>
      </c>
      <c r="D54" s="20" t="s">
        <v>22</v>
      </c>
      <c r="E54" s="11">
        <v>0</v>
      </c>
      <c r="F54" s="6">
        <v>1</v>
      </c>
      <c r="G54" s="11">
        <f t="shared" si="3"/>
        <v>0</v>
      </c>
      <c r="H54" s="11">
        <v>219</v>
      </c>
    </row>
    <row r="55" spans="3:8" x14ac:dyDescent="0.25">
      <c r="C55" s="2" t="s">
        <v>52</v>
      </c>
      <c r="D55" t="s">
        <v>67</v>
      </c>
      <c r="E55" s="11">
        <v>0</v>
      </c>
      <c r="F55" s="6">
        <v>1</v>
      </c>
      <c r="G55" s="11">
        <f t="shared" si="3"/>
        <v>0</v>
      </c>
      <c r="H55" s="11">
        <v>100</v>
      </c>
    </row>
    <row r="56" spans="3:8" x14ac:dyDescent="0.25">
      <c r="C56" s="2" t="s">
        <v>56</v>
      </c>
      <c r="D56" s="20" t="s">
        <v>78</v>
      </c>
      <c r="E56" s="11">
        <v>0</v>
      </c>
      <c r="F56" s="6">
        <v>1</v>
      </c>
      <c r="G56" s="11">
        <f t="shared" si="3"/>
        <v>0</v>
      </c>
      <c r="H56" s="11">
        <v>40</v>
      </c>
    </row>
    <row r="57" spans="3:8" ht="15.75" thickBot="1" x14ac:dyDescent="0.3">
      <c r="C57" s="2" t="s">
        <v>61</v>
      </c>
      <c r="D57" s="20" t="s">
        <v>60</v>
      </c>
      <c r="E57" s="11">
        <v>0</v>
      </c>
      <c r="F57" s="6">
        <v>1</v>
      </c>
      <c r="G57" s="11">
        <f t="shared" si="3"/>
        <v>0</v>
      </c>
      <c r="H57" s="11">
        <v>1823.2</v>
      </c>
    </row>
    <row r="58" spans="3:8" ht="15.75" thickBot="1" x14ac:dyDescent="0.3">
      <c r="C58" s="60" t="s">
        <v>43</v>
      </c>
      <c r="D58" s="61"/>
      <c r="E58" s="61"/>
      <c r="F58" s="62"/>
      <c r="G58" s="14">
        <f>SUM(G52:G57)</f>
        <v>0</v>
      </c>
    </row>
    <row r="59" spans="3:8" ht="15.75" thickBot="1" x14ac:dyDescent="0.3"/>
    <row r="60" spans="3:8" ht="24" thickBot="1" x14ac:dyDescent="0.4">
      <c r="C60" s="56" t="s">
        <v>44</v>
      </c>
      <c r="D60" s="57"/>
      <c r="E60" s="57"/>
      <c r="F60" s="57"/>
      <c r="G60" s="58"/>
    </row>
    <row r="61" spans="3:8" ht="24" thickBot="1" x14ac:dyDescent="0.4">
      <c r="C61" s="26"/>
      <c r="D61" s="26"/>
      <c r="E61" s="26"/>
      <c r="F61" s="26"/>
      <c r="G61" s="26"/>
    </row>
    <row r="62" spans="3:8" ht="15.75" thickBot="1" x14ac:dyDescent="0.3">
      <c r="C62" s="50" t="s">
        <v>85</v>
      </c>
      <c r="D62" s="51"/>
      <c r="E62" s="51"/>
      <c r="F62" s="51"/>
      <c r="G62" s="52"/>
    </row>
    <row r="63" spans="3:8" x14ac:dyDescent="0.25">
      <c r="C63" s="48"/>
      <c r="D63" s="49"/>
      <c r="E63" s="7" t="s">
        <v>27</v>
      </c>
      <c r="F63" s="7" t="s">
        <v>26</v>
      </c>
      <c r="G63" s="9" t="s">
        <v>43</v>
      </c>
    </row>
    <row r="64" spans="3:8" x14ac:dyDescent="0.25">
      <c r="C64" s="5"/>
      <c r="D64" s="5" t="s">
        <v>71</v>
      </c>
      <c r="E64" s="7">
        <v>0</v>
      </c>
      <c r="F64" s="7">
        <v>0</v>
      </c>
      <c r="G64" s="9">
        <f>E64*F64</f>
        <v>0</v>
      </c>
    </row>
    <row r="65" spans="3:12" x14ac:dyDescent="0.25">
      <c r="C65" s="2"/>
      <c r="D65" s="2" t="s">
        <v>24</v>
      </c>
      <c r="E65" s="6">
        <v>0</v>
      </c>
      <c r="F65" s="6">
        <v>0</v>
      </c>
      <c r="G65" s="11">
        <f>E65*F65</f>
        <v>0</v>
      </c>
    </row>
    <row r="66" spans="3:12" x14ac:dyDescent="0.25">
      <c r="C66" s="47" t="s">
        <v>87</v>
      </c>
      <c r="D66" s="47"/>
      <c r="E66" s="47"/>
      <c r="F66" s="47"/>
      <c r="G66" s="11">
        <f>SUM(G64:G65)</f>
        <v>0</v>
      </c>
    </row>
    <row r="67" spans="3:12" ht="15.75" thickBot="1" x14ac:dyDescent="0.3">
      <c r="C67" s="25"/>
      <c r="D67" s="25"/>
      <c r="E67" s="25"/>
      <c r="F67" s="25"/>
      <c r="G67" s="13"/>
    </row>
    <row r="68" spans="3:12" ht="15" customHeight="1" thickBot="1" x14ac:dyDescent="0.3">
      <c r="C68" s="50" t="s">
        <v>84</v>
      </c>
      <c r="D68" s="51"/>
      <c r="E68" s="51"/>
      <c r="F68" s="51"/>
      <c r="G68" s="52"/>
    </row>
    <row r="69" spans="3:12" ht="15" customHeight="1" x14ac:dyDescent="0.25">
      <c r="C69" s="48"/>
      <c r="D69" s="49"/>
      <c r="E69" s="7" t="s">
        <v>27</v>
      </c>
      <c r="F69" s="7" t="s">
        <v>26</v>
      </c>
      <c r="G69" s="9" t="s">
        <v>43</v>
      </c>
    </row>
    <row r="70" spans="3:12" ht="15" customHeight="1" x14ac:dyDescent="0.25">
      <c r="C70" s="5"/>
      <c r="D70" s="5" t="s">
        <v>96</v>
      </c>
      <c r="E70" s="7">
        <v>0</v>
      </c>
      <c r="F70" s="7">
        <v>1</v>
      </c>
      <c r="G70" s="9">
        <f>E70*F70</f>
        <v>0</v>
      </c>
      <c r="H70" s="30"/>
    </row>
    <row r="71" spans="3:12" ht="15" customHeight="1" x14ac:dyDescent="0.25">
      <c r="C71" s="5"/>
      <c r="D71" s="5" t="s">
        <v>97</v>
      </c>
      <c r="E71" s="7">
        <v>0</v>
      </c>
      <c r="F71" s="7">
        <v>1</v>
      </c>
      <c r="G71" s="9">
        <f>E71*F71</f>
        <v>0</v>
      </c>
    </row>
    <row r="72" spans="3:12" ht="15" customHeight="1" x14ac:dyDescent="0.25">
      <c r="C72" s="2"/>
      <c r="D72" s="2" t="s">
        <v>98</v>
      </c>
      <c r="E72" s="6">
        <v>0</v>
      </c>
      <c r="F72" s="6">
        <v>2</v>
      </c>
      <c r="G72" s="11">
        <f>E72*F72</f>
        <v>0</v>
      </c>
    </row>
    <row r="73" spans="3:12" ht="15" customHeight="1" x14ac:dyDescent="0.25">
      <c r="C73" s="2"/>
      <c r="D73" s="2" t="s">
        <v>92</v>
      </c>
      <c r="E73" s="6">
        <v>0</v>
      </c>
      <c r="F73" s="6">
        <v>1</v>
      </c>
      <c r="G73" s="11">
        <f>E73*F73</f>
        <v>0</v>
      </c>
      <c r="I73" t="s">
        <v>81</v>
      </c>
    </row>
    <row r="74" spans="3:12" ht="15" customHeight="1" x14ac:dyDescent="0.25">
      <c r="C74" s="2"/>
      <c r="D74" s="2" t="s">
        <v>93</v>
      </c>
      <c r="E74" s="6">
        <v>0</v>
      </c>
      <c r="F74" s="6">
        <v>1</v>
      </c>
      <c r="G74" s="11">
        <f>E74*F74</f>
        <v>0</v>
      </c>
      <c r="I74" t="s">
        <v>82</v>
      </c>
    </row>
    <row r="75" spans="3:12" ht="15" customHeight="1" x14ac:dyDescent="0.25">
      <c r="C75" s="3"/>
      <c r="D75" s="2" t="s">
        <v>68</v>
      </c>
      <c r="E75" s="6">
        <v>0</v>
      </c>
      <c r="F75" s="6">
        <v>1</v>
      </c>
      <c r="G75" s="11">
        <f t="shared" ref="G75:G76" si="4">E75*F75</f>
        <v>0</v>
      </c>
      <c r="I75" t="s">
        <v>81</v>
      </c>
    </row>
    <row r="76" spans="3:12" ht="15" customHeight="1" x14ac:dyDescent="0.25">
      <c r="C76" s="3"/>
      <c r="D76" s="2" t="s">
        <v>69</v>
      </c>
      <c r="E76" s="6">
        <v>0</v>
      </c>
      <c r="F76" s="6">
        <v>4</v>
      </c>
      <c r="G76" s="11">
        <f t="shared" si="4"/>
        <v>0</v>
      </c>
      <c r="I76" t="s">
        <v>79</v>
      </c>
      <c r="J76" t="s">
        <v>80</v>
      </c>
      <c r="K76" t="s">
        <v>82</v>
      </c>
      <c r="L76" t="s">
        <v>86</v>
      </c>
    </row>
    <row r="77" spans="3:12" ht="15" customHeight="1" x14ac:dyDescent="0.25">
      <c r="C77" s="3"/>
      <c r="D77" s="2" t="s">
        <v>70</v>
      </c>
      <c r="E77" s="6">
        <v>0</v>
      </c>
      <c r="F77" s="6">
        <v>0</v>
      </c>
      <c r="G77" s="11">
        <f t="shared" ref="G77" si="5">E77*F77</f>
        <v>0</v>
      </c>
    </row>
    <row r="78" spans="3:12" ht="15" customHeight="1" x14ac:dyDescent="0.25">
      <c r="C78" s="47" t="s">
        <v>91</v>
      </c>
      <c r="D78" s="47"/>
      <c r="E78" s="47"/>
      <c r="F78" s="47"/>
      <c r="G78" s="11">
        <f>SUM(G70:G77)</f>
        <v>0</v>
      </c>
    </row>
    <row r="79" spans="3:12" ht="15" customHeight="1" thickBot="1" x14ac:dyDescent="0.3">
      <c r="C79" s="25"/>
      <c r="D79" s="25"/>
      <c r="E79" s="25"/>
      <c r="F79" s="25"/>
      <c r="G79" s="13"/>
    </row>
    <row r="80" spans="3:12" ht="15.75" thickBot="1" x14ac:dyDescent="0.3">
      <c r="C80" s="50" t="s">
        <v>119</v>
      </c>
      <c r="D80" s="51"/>
      <c r="E80" s="51"/>
      <c r="F80" s="51"/>
      <c r="G80" s="52"/>
      <c r="H80" s="46" t="s">
        <v>94</v>
      </c>
    </row>
    <row r="81" spans="3:8" x14ac:dyDescent="0.25">
      <c r="C81" s="48"/>
      <c r="D81" s="49"/>
      <c r="E81" s="7" t="s">
        <v>27</v>
      </c>
      <c r="F81" s="7" t="s">
        <v>26</v>
      </c>
      <c r="G81" s="9" t="s">
        <v>43</v>
      </c>
      <c r="H81" s="46"/>
    </row>
    <row r="82" spans="3:8" x14ac:dyDescent="0.25">
      <c r="C82" s="2"/>
      <c r="D82" s="2" t="s">
        <v>90</v>
      </c>
      <c r="E82" s="6">
        <v>0</v>
      </c>
      <c r="F82" s="6">
        <v>0</v>
      </c>
      <c r="G82" s="11">
        <f t="shared" ref="G82" si="6">E82*F82</f>
        <v>0</v>
      </c>
    </row>
    <row r="83" spans="3:8" x14ac:dyDescent="0.25">
      <c r="C83" s="47" t="s">
        <v>89</v>
      </c>
      <c r="D83" s="47"/>
      <c r="E83" s="47"/>
      <c r="F83" s="47"/>
      <c r="G83" s="11">
        <f>SUM(G82:G82)</f>
        <v>0</v>
      </c>
    </row>
    <row r="84" spans="3:8" ht="15.75" thickBot="1" x14ac:dyDescent="0.3">
      <c r="C84" s="25"/>
      <c r="D84" s="25"/>
      <c r="E84" s="25"/>
      <c r="F84" s="25"/>
      <c r="G84" s="13"/>
    </row>
    <row r="85" spans="3:8" ht="15" customHeight="1" thickBot="1" x14ac:dyDescent="0.3">
      <c r="C85" s="50" t="s">
        <v>53</v>
      </c>
      <c r="D85" s="51"/>
      <c r="E85" s="51"/>
      <c r="F85" s="51"/>
      <c r="G85" s="52"/>
      <c r="H85" s="46"/>
    </row>
    <row r="86" spans="3:8" ht="15" customHeight="1" x14ac:dyDescent="0.25">
      <c r="C86" s="48"/>
      <c r="D86" s="49"/>
      <c r="E86" s="7" t="s">
        <v>27</v>
      </c>
      <c r="F86" s="7" t="s">
        <v>26</v>
      </c>
      <c r="G86" s="9" t="s">
        <v>43</v>
      </c>
      <c r="H86" s="46"/>
    </row>
    <row r="87" spans="3:8" ht="15" customHeight="1" x14ac:dyDescent="0.25">
      <c r="C87" s="4"/>
      <c r="D87" s="5" t="s">
        <v>109</v>
      </c>
      <c r="E87" s="7">
        <v>0</v>
      </c>
      <c r="F87" s="7">
        <v>0</v>
      </c>
      <c r="G87" s="9">
        <f>E87*F87</f>
        <v>0</v>
      </c>
    </row>
    <row r="88" spans="3:8" ht="15" customHeight="1" x14ac:dyDescent="0.25">
      <c r="C88" s="2"/>
      <c r="D88" s="2" t="s">
        <v>38</v>
      </c>
      <c r="E88" s="6">
        <v>0</v>
      </c>
      <c r="F88" s="6">
        <v>0</v>
      </c>
      <c r="G88" s="11">
        <f t="shared" ref="G88" si="7">E88*F88</f>
        <v>0</v>
      </c>
    </row>
    <row r="89" spans="3:8" ht="15" customHeight="1" x14ac:dyDescent="0.25">
      <c r="C89" s="3"/>
      <c r="D89" s="2" t="s">
        <v>57</v>
      </c>
      <c r="E89" s="6">
        <v>0</v>
      </c>
      <c r="F89" s="6">
        <v>0</v>
      </c>
      <c r="G89" s="11">
        <f t="shared" ref="G89" si="8">E89*F89</f>
        <v>0</v>
      </c>
    </row>
    <row r="90" spans="3:8" ht="15" customHeight="1" x14ac:dyDescent="0.25">
      <c r="C90" s="47" t="s">
        <v>88</v>
      </c>
      <c r="D90" s="47"/>
      <c r="E90" s="47"/>
      <c r="F90" s="47"/>
      <c r="G90" s="11">
        <f>SUM(G87:G89)</f>
        <v>0</v>
      </c>
    </row>
    <row r="91" spans="3:8" ht="15.75" thickBot="1" x14ac:dyDescent="0.3"/>
    <row r="92" spans="3:8" ht="24" thickBot="1" x14ac:dyDescent="0.4">
      <c r="C92" s="56" t="s">
        <v>28</v>
      </c>
      <c r="D92" s="57"/>
      <c r="E92" s="57"/>
      <c r="F92" s="57"/>
      <c r="G92" s="58"/>
    </row>
    <row r="93" spans="3:8" x14ac:dyDescent="0.25">
      <c r="C93" s="59"/>
      <c r="D93" s="59"/>
      <c r="E93" s="7" t="s">
        <v>27</v>
      </c>
      <c r="F93" s="7" t="s">
        <v>26</v>
      </c>
      <c r="G93" s="9" t="s">
        <v>43</v>
      </c>
    </row>
    <row r="94" spans="3:8" x14ac:dyDescent="0.25">
      <c r="C94" s="2" t="s">
        <v>29</v>
      </c>
      <c r="D94" s="2" t="s">
        <v>39</v>
      </c>
      <c r="E94" s="6"/>
      <c r="F94" s="6"/>
      <c r="G94" s="11">
        <f t="shared" ref="G94:G99" si="9">E94*F94</f>
        <v>0</v>
      </c>
    </row>
    <row r="95" spans="3:8" x14ac:dyDescent="0.25">
      <c r="C95" s="2" t="s">
        <v>47</v>
      </c>
      <c r="D95" s="2"/>
      <c r="E95" s="6">
        <v>30</v>
      </c>
      <c r="F95" s="6">
        <v>1</v>
      </c>
      <c r="G95" s="11">
        <f t="shared" si="9"/>
        <v>30</v>
      </c>
    </row>
    <row r="96" spans="3:8" x14ac:dyDescent="0.25">
      <c r="C96" s="2" t="s">
        <v>48</v>
      </c>
      <c r="D96" s="2"/>
      <c r="E96" s="6">
        <v>1</v>
      </c>
      <c r="F96" s="6">
        <v>10</v>
      </c>
      <c r="G96" s="11">
        <f t="shared" si="9"/>
        <v>10</v>
      </c>
    </row>
    <row r="97" spans="3:7" x14ac:dyDescent="0.25">
      <c r="C97" s="2" t="s">
        <v>30</v>
      </c>
      <c r="D97" s="2" t="s">
        <v>40</v>
      </c>
      <c r="E97" s="6">
        <v>20</v>
      </c>
      <c r="F97" s="6">
        <v>1</v>
      </c>
      <c r="G97" s="11">
        <f t="shared" si="9"/>
        <v>20</v>
      </c>
    </row>
    <row r="98" spans="3:7" x14ac:dyDescent="0.25">
      <c r="C98" s="2" t="s">
        <v>31</v>
      </c>
      <c r="D98" s="2" t="s">
        <v>41</v>
      </c>
      <c r="E98" s="6">
        <v>10</v>
      </c>
      <c r="F98" s="6">
        <v>1</v>
      </c>
      <c r="G98" s="11">
        <f t="shared" si="9"/>
        <v>10</v>
      </c>
    </row>
    <row r="99" spans="3:7" x14ac:dyDescent="0.25">
      <c r="C99" s="2" t="s">
        <v>32</v>
      </c>
      <c r="D99" s="2"/>
      <c r="E99" s="6">
        <v>5</v>
      </c>
      <c r="F99" s="6">
        <v>1</v>
      </c>
      <c r="G99" s="11">
        <f t="shared" si="9"/>
        <v>5</v>
      </c>
    </row>
    <row r="100" spans="3:7" ht="15.75" thickBot="1" x14ac:dyDescent="0.3">
      <c r="C100" s="2" t="s">
        <v>33</v>
      </c>
      <c r="D100" s="2" t="s">
        <v>42</v>
      </c>
      <c r="E100" s="6">
        <v>20</v>
      </c>
      <c r="F100" s="6">
        <v>1</v>
      </c>
      <c r="G100" s="11">
        <f>E100*F100</f>
        <v>20</v>
      </c>
    </row>
    <row r="101" spans="3:7" ht="15.75" thickBot="1" x14ac:dyDescent="0.3">
      <c r="C101" s="47" t="s">
        <v>121</v>
      </c>
      <c r="D101" s="47"/>
      <c r="E101" s="47"/>
      <c r="F101" s="47"/>
      <c r="G101" s="14">
        <f>SUM(G93:G100)</f>
        <v>95</v>
      </c>
    </row>
  </sheetData>
  <mergeCells count="42">
    <mergeCell ref="I4:I5"/>
    <mergeCell ref="I10:I11"/>
    <mergeCell ref="I17:I18"/>
    <mergeCell ref="C34:G34"/>
    <mergeCell ref="C2:G2"/>
    <mergeCell ref="C5:D5"/>
    <mergeCell ref="C11:D11"/>
    <mergeCell ref="C4:G4"/>
    <mergeCell ref="C17:G17"/>
    <mergeCell ref="H4:H5"/>
    <mergeCell ref="H10:H11"/>
    <mergeCell ref="C18:D18"/>
    <mergeCell ref="C10:G10"/>
    <mergeCell ref="C8:D8"/>
    <mergeCell ref="C15:D15"/>
    <mergeCell ref="C31:D31"/>
    <mergeCell ref="H50:H51"/>
    <mergeCell ref="C60:G60"/>
    <mergeCell ref="C50:G50"/>
    <mergeCell ref="C51:D51"/>
    <mergeCell ref="C58:F58"/>
    <mergeCell ref="C35:D35"/>
    <mergeCell ref="C36:D36"/>
    <mergeCell ref="C92:G92"/>
    <mergeCell ref="C93:D93"/>
    <mergeCell ref="C101:F101"/>
    <mergeCell ref="C37:D37"/>
    <mergeCell ref="C62:G62"/>
    <mergeCell ref="C66:F66"/>
    <mergeCell ref="C78:F78"/>
    <mergeCell ref="C63:D63"/>
    <mergeCell ref="C69:D69"/>
    <mergeCell ref="C39:G39"/>
    <mergeCell ref="C68:G68"/>
    <mergeCell ref="C83:F83"/>
    <mergeCell ref="C81:D81"/>
    <mergeCell ref="H80:H81"/>
    <mergeCell ref="H85:H86"/>
    <mergeCell ref="C90:F90"/>
    <mergeCell ref="C86:D86"/>
    <mergeCell ref="C85:G85"/>
    <mergeCell ref="C80:G80"/>
  </mergeCells>
  <pageMargins left="0.7" right="0.7" top="0.75" bottom="0.75" header="0.3" footer="0.3"/>
  <pageSetup paperSize="9" scale="82" fitToHeight="0" orientation="portrait" horizontalDpi="300" verticalDpi="300" r:id="rId1"/>
  <rowBreaks count="2" manualBreakCount="2">
    <brk id="58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6001-3B4D-4E45-B235-FA02A5517D6D}">
  <dimension ref="A1:C12"/>
  <sheetViews>
    <sheetView tabSelected="1" workbookViewId="0">
      <selection activeCell="C8" sqref="C8"/>
    </sheetView>
  </sheetViews>
  <sheetFormatPr baseColWidth="10" defaultRowHeight="15" x14ac:dyDescent="0.25"/>
  <cols>
    <col min="1" max="1" width="26.5703125" customWidth="1"/>
    <col min="2" max="2" width="26" customWidth="1"/>
    <col min="3" max="3" width="91.42578125" customWidth="1"/>
  </cols>
  <sheetData>
    <row r="1" spans="1:3" x14ac:dyDescent="0.25">
      <c r="A1" t="s">
        <v>141</v>
      </c>
    </row>
    <row r="3" spans="1:3" x14ac:dyDescent="0.25">
      <c r="A3" t="s">
        <v>142</v>
      </c>
      <c r="C3" t="s">
        <v>143</v>
      </c>
    </row>
    <row r="4" spans="1:3" x14ac:dyDescent="0.25">
      <c r="A4" t="s">
        <v>52</v>
      </c>
      <c r="C4" t="s">
        <v>152</v>
      </c>
    </row>
    <row r="5" spans="1:3" x14ac:dyDescent="0.25">
      <c r="A5" t="s">
        <v>144</v>
      </c>
      <c r="B5" t="s">
        <v>145</v>
      </c>
      <c r="C5" t="s">
        <v>156</v>
      </c>
    </row>
    <row r="6" spans="1:3" x14ac:dyDescent="0.25">
      <c r="C6" t="s">
        <v>155</v>
      </c>
    </row>
    <row r="7" spans="1:3" x14ac:dyDescent="0.25">
      <c r="C7" t="s">
        <v>153</v>
      </c>
    </row>
    <row r="8" spans="1:3" x14ac:dyDescent="0.25">
      <c r="C8" t="s">
        <v>154</v>
      </c>
    </row>
    <row r="10" spans="1:3" x14ac:dyDescent="0.25">
      <c r="B10" t="s">
        <v>146</v>
      </c>
      <c r="C10" t="s">
        <v>151</v>
      </c>
    </row>
    <row r="11" spans="1:3" x14ac:dyDescent="0.25">
      <c r="A11" t="s">
        <v>147</v>
      </c>
      <c r="C11" t="s">
        <v>150</v>
      </c>
    </row>
    <row r="12" spans="1:3" x14ac:dyDescent="0.25">
      <c r="A12" t="s">
        <v>148</v>
      </c>
      <c r="C12" t="s">
        <v>149</v>
      </c>
    </row>
  </sheetData>
  <pageMargins left="0.7" right="0.7" top="0.75" bottom="0.75" header="0.3" footer="0.3"/>
  <pageSetup paperSize="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3212-9E5B-4796-A6CB-1AF1A3CEAC70}">
  <sheetPr>
    <pageSetUpPr fitToPage="1"/>
  </sheetPr>
  <dimension ref="B1:R31"/>
  <sheetViews>
    <sheetView topLeftCell="A4" workbookViewId="0">
      <selection activeCell="L31" sqref="L31"/>
    </sheetView>
  </sheetViews>
  <sheetFormatPr baseColWidth="10" defaultRowHeight="15" x14ac:dyDescent="0.25"/>
  <cols>
    <col min="2" max="2" width="42.28515625" customWidth="1"/>
    <col min="3" max="6" width="10.7109375" customWidth="1"/>
    <col min="9" max="9" width="11.42578125" style="35"/>
    <col min="10" max="11" width="11.42578125" style="34"/>
    <col min="12" max="12" width="48.42578125" style="34" customWidth="1"/>
    <col min="13" max="18" width="11.42578125" style="34"/>
  </cols>
  <sheetData>
    <row r="1" spans="2:12" ht="24" customHeight="1" thickBot="1" x14ac:dyDescent="0.4">
      <c r="B1" s="56" t="s">
        <v>105</v>
      </c>
      <c r="C1" s="57"/>
      <c r="D1" s="57"/>
      <c r="E1" s="57"/>
      <c r="F1" s="57"/>
      <c r="G1" s="58"/>
      <c r="H1" s="31"/>
      <c r="I1" s="71" t="s">
        <v>125</v>
      </c>
      <c r="J1" s="71" t="s">
        <v>126</v>
      </c>
      <c r="K1" s="72" t="s">
        <v>127</v>
      </c>
      <c r="L1" s="34" t="s">
        <v>128</v>
      </c>
    </row>
    <row r="2" spans="2:12" ht="15" customHeight="1" thickBot="1" x14ac:dyDescent="0.4">
      <c r="B2" s="31"/>
      <c r="C2" s="31"/>
      <c r="D2" s="31"/>
      <c r="E2" s="31"/>
      <c r="F2" s="31"/>
      <c r="G2" s="31"/>
      <c r="H2" s="31"/>
      <c r="I2" s="71"/>
      <c r="J2" s="71"/>
      <c r="K2" s="72"/>
    </row>
    <row r="3" spans="2:12" ht="15.75" thickBot="1" x14ac:dyDescent="0.3">
      <c r="B3" s="63" t="s">
        <v>95</v>
      </c>
      <c r="C3" s="64"/>
      <c r="D3" s="64"/>
      <c r="E3" s="64"/>
      <c r="F3" s="64"/>
      <c r="G3" s="65"/>
      <c r="H3" s="33"/>
    </row>
    <row r="4" spans="2:12" x14ac:dyDescent="0.25">
      <c r="B4" s="59"/>
      <c r="C4" s="59"/>
      <c r="D4" s="7" t="s">
        <v>110</v>
      </c>
      <c r="E4" s="7" t="s">
        <v>122</v>
      </c>
      <c r="F4" s="7" t="s">
        <v>111</v>
      </c>
      <c r="G4" s="9" t="s">
        <v>112</v>
      </c>
      <c r="H4" s="13"/>
      <c r="I4" s="36"/>
      <c r="J4" s="37"/>
      <c r="K4" s="37"/>
    </row>
    <row r="5" spans="2:12" x14ac:dyDescent="0.25">
      <c r="B5" s="4" t="s">
        <v>95</v>
      </c>
      <c r="C5" s="29"/>
      <c r="D5" s="11">
        <v>10</v>
      </c>
      <c r="E5" s="11">
        <v>20</v>
      </c>
      <c r="F5" s="11">
        <f>E5/1.2</f>
        <v>16.666666666666668</v>
      </c>
      <c r="G5" s="11">
        <f>F5-D5</f>
        <v>6.6666666666666679</v>
      </c>
      <c r="H5" s="13"/>
      <c r="I5" s="36"/>
      <c r="J5" s="37">
        <v>26</v>
      </c>
      <c r="K5" s="37"/>
      <c r="L5" s="34" t="s">
        <v>140</v>
      </c>
    </row>
    <row r="6" spans="2:12" x14ac:dyDescent="0.25">
      <c r="B6" s="4" t="s">
        <v>107</v>
      </c>
      <c r="C6" s="29"/>
      <c r="D6" s="11">
        <f>D5+D22+D23</f>
        <v>20</v>
      </c>
      <c r="E6" s="11">
        <v>0</v>
      </c>
      <c r="F6" s="11">
        <f t="shared" ref="F6:F29" si="0">E6/1.2</f>
        <v>0</v>
      </c>
      <c r="G6" s="11">
        <f t="shared" ref="G6:G28" si="1">F6-D6</f>
        <v>-20</v>
      </c>
      <c r="H6" s="13"/>
      <c r="I6" s="36"/>
      <c r="J6" s="37"/>
      <c r="K6" s="37"/>
    </row>
    <row r="7" spans="2:12" x14ac:dyDescent="0.25">
      <c r="B7" s="4" t="s">
        <v>108</v>
      </c>
      <c r="C7" s="29">
        <v>1</v>
      </c>
      <c r="D7" s="11">
        <f>2*D5</f>
        <v>20</v>
      </c>
      <c r="E7" s="11">
        <v>18</v>
      </c>
      <c r="F7" s="11">
        <f t="shared" si="0"/>
        <v>15</v>
      </c>
      <c r="G7" s="11">
        <f t="shared" si="1"/>
        <v>-5</v>
      </c>
      <c r="H7" s="13"/>
      <c r="I7" s="36"/>
      <c r="J7" s="37"/>
      <c r="K7" s="37"/>
    </row>
    <row r="8" spans="2:12" x14ac:dyDescent="0.25">
      <c r="B8" s="4" t="s">
        <v>133</v>
      </c>
      <c r="C8" s="42"/>
      <c r="D8" s="43">
        <v>0</v>
      </c>
      <c r="E8" s="43">
        <v>0</v>
      </c>
      <c r="F8" s="43">
        <f t="shared" ref="F8" si="2">E8/1.2</f>
        <v>0</v>
      </c>
      <c r="G8" s="43">
        <f t="shared" ref="G8" si="3">F8-D8</f>
        <v>0</v>
      </c>
      <c r="H8" s="13"/>
      <c r="I8" s="36"/>
      <c r="J8" s="37"/>
      <c r="K8" s="37"/>
    </row>
    <row r="9" spans="2:12" x14ac:dyDescent="0.25">
      <c r="B9" s="4"/>
      <c r="C9" s="38"/>
      <c r="D9" s="39"/>
      <c r="E9" s="39"/>
      <c r="F9" s="39"/>
      <c r="G9" s="39"/>
      <c r="H9" s="13"/>
      <c r="I9" s="36"/>
      <c r="J9" s="37"/>
      <c r="K9" s="37"/>
    </row>
    <row r="10" spans="2:12" ht="15.75" thickBot="1" x14ac:dyDescent="0.3">
      <c r="B10" s="4"/>
      <c r="C10" s="29"/>
      <c r="D10" s="11"/>
      <c r="E10" s="11"/>
      <c r="F10" s="11"/>
      <c r="G10" s="11"/>
      <c r="H10" s="13"/>
      <c r="I10" s="36"/>
      <c r="J10" s="37"/>
      <c r="K10" s="37"/>
    </row>
    <row r="11" spans="2:12" ht="15.75" thickBot="1" x14ac:dyDescent="0.3">
      <c r="B11" s="63" t="s">
        <v>123</v>
      </c>
      <c r="C11" s="64"/>
      <c r="D11" s="64"/>
      <c r="E11" s="64"/>
      <c r="F11" s="64"/>
      <c r="G11" s="65"/>
      <c r="H11" s="33"/>
    </row>
    <row r="12" spans="2:12" x14ac:dyDescent="0.25">
      <c r="B12" s="2" t="s">
        <v>54</v>
      </c>
      <c r="C12" s="29"/>
      <c r="D12" s="11">
        <v>4</v>
      </c>
      <c r="E12" s="11">
        <v>15</v>
      </c>
      <c r="F12" s="11">
        <f t="shared" si="0"/>
        <v>12.5</v>
      </c>
      <c r="G12" s="11">
        <f t="shared" si="1"/>
        <v>8.5</v>
      </c>
      <c r="H12" s="13"/>
      <c r="I12" s="36"/>
      <c r="J12" s="37">
        <v>20</v>
      </c>
      <c r="K12" s="37"/>
      <c r="L12" s="34" t="s">
        <v>129</v>
      </c>
    </row>
    <row r="13" spans="2:12" x14ac:dyDescent="0.25">
      <c r="B13" s="2" t="s">
        <v>135</v>
      </c>
      <c r="C13" s="40"/>
      <c r="D13" s="41">
        <v>8</v>
      </c>
      <c r="E13" s="41">
        <v>25</v>
      </c>
      <c r="F13" s="41">
        <f t="shared" ref="F13" si="4">E13/1.2</f>
        <v>20.833333333333336</v>
      </c>
      <c r="G13" s="41">
        <f t="shared" ref="G13" si="5">F13-D13</f>
        <v>12.833333333333336</v>
      </c>
      <c r="H13" s="13"/>
      <c r="I13" s="36"/>
      <c r="J13" s="37"/>
      <c r="K13" s="37"/>
    </row>
    <row r="14" spans="2:12" x14ac:dyDescent="0.25">
      <c r="B14" s="2" t="s">
        <v>136</v>
      </c>
      <c r="C14" s="29"/>
      <c r="D14" s="11">
        <v>10</v>
      </c>
      <c r="E14" s="11">
        <v>35</v>
      </c>
      <c r="F14" s="11">
        <f t="shared" si="0"/>
        <v>29.166666666666668</v>
      </c>
      <c r="G14" s="11">
        <f t="shared" si="1"/>
        <v>19.166666666666668</v>
      </c>
      <c r="H14" s="13"/>
      <c r="I14" s="36"/>
      <c r="J14" s="37"/>
      <c r="K14" s="37">
        <v>30</v>
      </c>
      <c r="L14" s="34" t="s">
        <v>130</v>
      </c>
    </row>
    <row r="15" spans="2:12" x14ac:dyDescent="0.25">
      <c r="B15" s="2" t="s">
        <v>137</v>
      </c>
      <c r="C15" s="29"/>
      <c r="D15" s="11">
        <v>12</v>
      </c>
      <c r="E15" s="11">
        <v>55</v>
      </c>
      <c r="F15" s="11">
        <f t="shared" si="0"/>
        <v>45.833333333333336</v>
      </c>
      <c r="G15" s="11">
        <f t="shared" si="1"/>
        <v>33.833333333333336</v>
      </c>
      <c r="H15" s="13"/>
      <c r="I15" s="36"/>
      <c r="J15" s="37"/>
      <c r="K15" s="37">
        <v>40</v>
      </c>
      <c r="L15" s="34" t="s">
        <v>130</v>
      </c>
    </row>
    <row r="16" spans="2:12" ht="15.75" thickBot="1" x14ac:dyDescent="0.3">
      <c r="B16" s="2"/>
      <c r="C16" s="29"/>
      <c r="D16" s="11"/>
      <c r="E16" s="11"/>
      <c r="F16" s="11"/>
      <c r="G16" s="11"/>
      <c r="H16" s="13"/>
      <c r="I16" s="36"/>
      <c r="J16" s="37"/>
      <c r="K16" s="37"/>
    </row>
    <row r="17" spans="2:12" ht="15.75" thickBot="1" x14ac:dyDescent="0.3">
      <c r="B17" s="63" t="s">
        <v>124</v>
      </c>
      <c r="C17" s="64"/>
      <c r="D17" s="64"/>
      <c r="E17" s="64"/>
      <c r="F17" s="64"/>
      <c r="G17" s="65"/>
      <c r="H17" s="33"/>
    </row>
    <row r="18" spans="2:12" x14ac:dyDescent="0.25">
      <c r="B18" s="3" t="s">
        <v>106</v>
      </c>
      <c r="C18" s="29" t="s">
        <v>115</v>
      </c>
      <c r="D18" s="11">
        <v>20</v>
      </c>
      <c r="E18" s="11">
        <v>35</v>
      </c>
      <c r="F18" s="11">
        <f t="shared" si="0"/>
        <v>29.166666666666668</v>
      </c>
      <c r="G18" s="11">
        <f t="shared" si="1"/>
        <v>9.1666666666666679</v>
      </c>
      <c r="H18" s="13"/>
      <c r="I18" s="36">
        <v>45</v>
      </c>
      <c r="J18" s="37"/>
      <c r="K18" s="37"/>
      <c r="L18" s="34" t="s">
        <v>131</v>
      </c>
    </row>
    <row r="19" spans="2:12" x14ac:dyDescent="0.25">
      <c r="B19" s="3"/>
      <c r="C19" s="29" t="s">
        <v>116</v>
      </c>
      <c r="D19" s="41">
        <v>20</v>
      </c>
      <c r="E19" s="11">
        <v>35</v>
      </c>
      <c r="F19" s="11">
        <f t="shared" ref="F19:F21" si="6">E19/1.2</f>
        <v>29.166666666666668</v>
      </c>
      <c r="G19" s="11">
        <f t="shared" ref="G19:G21" si="7">F19-D19</f>
        <v>9.1666666666666679</v>
      </c>
      <c r="H19" s="13"/>
      <c r="I19" s="36">
        <v>45</v>
      </c>
      <c r="J19" s="37"/>
      <c r="K19" s="37"/>
      <c r="L19" s="34" t="s">
        <v>131</v>
      </c>
    </row>
    <row r="20" spans="2:12" x14ac:dyDescent="0.25">
      <c r="B20" s="3"/>
      <c r="C20" s="29" t="s">
        <v>117</v>
      </c>
      <c r="D20" s="41">
        <v>20</v>
      </c>
      <c r="E20" s="11">
        <v>35</v>
      </c>
      <c r="F20" s="11">
        <f t="shared" si="6"/>
        <v>29.166666666666668</v>
      </c>
      <c r="G20" s="11">
        <f t="shared" si="7"/>
        <v>9.1666666666666679</v>
      </c>
      <c r="H20" s="13"/>
      <c r="I20" s="36">
        <v>45</v>
      </c>
      <c r="J20" s="37"/>
      <c r="K20" s="37"/>
      <c r="L20" s="34" t="s">
        <v>131</v>
      </c>
    </row>
    <row r="21" spans="2:12" x14ac:dyDescent="0.25">
      <c r="B21" s="3"/>
      <c r="C21" s="29" t="s">
        <v>118</v>
      </c>
      <c r="D21" s="41">
        <v>20</v>
      </c>
      <c r="E21" s="11">
        <v>35</v>
      </c>
      <c r="F21" s="11">
        <f t="shared" si="6"/>
        <v>29.166666666666668</v>
      </c>
      <c r="G21" s="11">
        <f t="shared" si="7"/>
        <v>9.1666666666666679</v>
      </c>
      <c r="H21" s="13"/>
      <c r="I21" s="36">
        <v>45</v>
      </c>
      <c r="J21" s="37"/>
      <c r="K21" s="37"/>
      <c r="L21" s="34" t="s">
        <v>131</v>
      </c>
    </row>
    <row r="22" spans="2:12" x14ac:dyDescent="0.25">
      <c r="B22" s="3" t="s">
        <v>58</v>
      </c>
      <c r="C22" s="29"/>
      <c r="D22" s="11">
        <v>6</v>
      </c>
      <c r="E22" s="11">
        <v>18</v>
      </c>
      <c r="F22" s="11">
        <f t="shared" si="0"/>
        <v>15</v>
      </c>
      <c r="G22" s="11">
        <f t="shared" si="1"/>
        <v>9</v>
      </c>
      <c r="H22" s="13"/>
      <c r="I22" s="36">
        <v>15</v>
      </c>
      <c r="J22" s="37"/>
      <c r="K22" s="37"/>
      <c r="L22" s="34" t="s">
        <v>131</v>
      </c>
    </row>
    <row r="23" spans="2:12" x14ac:dyDescent="0.25">
      <c r="B23" s="3" t="s">
        <v>59</v>
      </c>
      <c r="C23" s="29"/>
      <c r="D23" s="11">
        <v>4</v>
      </c>
      <c r="E23" s="11">
        <v>9</v>
      </c>
      <c r="F23" s="11">
        <f t="shared" si="0"/>
        <v>7.5</v>
      </c>
      <c r="G23" s="11">
        <f t="shared" si="1"/>
        <v>3.5</v>
      </c>
      <c r="H23" s="13"/>
      <c r="I23" s="36">
        <v>5</v>
      </c>
      <c r="J23" s="37"/>
      <c r="K23" s="37"/>
      <c r="L23" s="34" t="s">
        <v>131</v>
      </c>
    </row>
    <row r="24" spans="2:12" ht="15.75" thickBot="1" x14ac:dyDescent="0.3">
      <c r="B24" s="32"/>
      <c r="C24" s="33"/>
      <c r="D24" s="13"/>
      <c r="E24" s="13"/>
      <c r="F24" s="13"/>
      <c r="G24" s="13"/>
      <c r="H24" s="13"/>
    </row>
    <row r="25" spans="2:12" ht="14.25" customHeight="1" thickBot="1" x14ac:dyDescent="0.3">
      <c r="B25" s="63" t="s">
        <v>23</v>
      </c>
      <c r="C25" s="64"/>
      <c r="D25" s="64"/>
      <c r="E25" s="64"/>
      <c r="F25" s="64"/>
      <c r="G25" s="65"/>
      <c r="H25" s="33"/>
    </row>
    <row r="26" spans="2:12" x14ac:dyDescent="0.25">
      <c r="B26" s="4" t="s">
        <v>134</v>
      </c>
      <c r="C26" s="29"/>
      <c r="D26" s="11">
        <v>0</v>
      </c>
      <c r="E26" s="11">
        <v>0</v>
      </c>
      <c r="F26" s="11">
        <f t="shared" si="0"/>
        <v>0</v>
      </c>
      <c r="G26" s="11">
        <f t="shared" si="1"/>
        <v>0</v>
      </c>
      <c r="H26" s="13"/>
      <c r="I26" s="36"/>
      <c r="J26" s="37"/>
      <c r="K26" s="37"/>
    </row>
    <row r="27" spans="2:12" x14ac:dyDescent="0.25">
      <c r="B27" s="4" t="s">
        <v>113</v>
      </c>
      <c r="C27" s="29"/>
      <c r="D27" s="11">
        <v>0</v>
      </c>
      <c r="E27" s="11">
        <v>0</v>
      </c>
      <c r="F27" s="11">
        <f t="shared" si="0"/>
        <v>0</v>
      </c>
      <c r="G27" s="11">
        <f t="shared" si="1"/>
        <v>0</v>
      </c>
      <c r="H27" s="13"/>
      <c r="I27" s="36"/>
      <c r="J27" s="37"/>
      <c r="K27" s="37"/>
    </row>
    <row r="28" spans="2:12" x14ac:dyDescent="0.25">
      <c r="B28" s="4" t="s">
        <v>114</v>
      </c>
      <c r="C28" s="29"/>
      <c r="D28" s="11">
        <v>0</v>
      </c>
      <c r="E28" s="11">
        <v>0</v>
      </c>
      <c r="F28" s="11">
        <f t="shared" si="0"/>
        <v>0</v>
      </c>
      <c r="G28" s="11">
        <f t="shared" si="1"/>
        <v>0</v>
      </c>
      <c r="H28" s="13"/>
      <c r="I28" s="36"/>
      <c r="J28" s="37"/>
      <c r="K28" s="37"/>
    </row>
    <row r="29" spans="2:12" x14ac:dyDescent="0.25">
      <c r="B29" s="4" t="s">
        <v>138</v>
      </c>
      <c r="C29" s="29"/>
      <c r="D29" s="11">
        <v>0</v>
      </c>
      <c r="E29" s="11">
        <v>0</v>
      </c>
      <c r="F29" s="11">
        <f t="shared" si="0"/>
        <v>0</v>
      </c>
      <c r="G29" s="11">
        <f t="shared" ref="G29" si="8">F29-D29</f>
        <v>0</v>
      </c>
      <c r="H29" s="13"/>
      <c r="I29" s="36">
        <v>8</v>
      </c>
      <c r="J29" s="37"/>
      <c r="K29" s="37"/>
      <c r="L29" s="34" t="s">
        <v>131</v>
      </c>
    </row>
    <row r="30" spans="2:12" x14ac:dyDescent="0.25">
      <c r="B30" s="4" t="s">
        <v>139</v>
      </c>
      <c r="C30" s="42"/>
      <c r="D30" s="43">
        <v>0</v>
      </c>
      <c r="E30" s="43">
        <v>0</v>
      </c>
      <c r="F30" s="43">
        <f t="shared" ref="F30" si="9">E30/1.2</f>
        <v>0</v>
      </c>
      <c r="G30" s="43">
        <f t="shared" ref="G30" si="10">F30-D30</f>
        <v>0</v>
      </c>
      <c r="H30" s="13"/>
      <c r="I30" s="36"/>
      <c r="J30" s="37"/>
      <c r="K30" s="37"/>
    </row>
    <row r="31" spans="2:12" x14ac:dyDescent="0.25">
      <c r="B31" s="3" t="s">
        <v>83</v>
      </c>
      <c r="C31" s="45"/>
      <c r="D31" s="43">
        <v>0</v>
      </c>
      <c r="E31" s="43">
        <v>0</v>
      </c>
      <c r="F31" s="43">
        <f t="shared" ref="F31" si="11">E31/1.2</f>
        <v>0</v>
      </c>
      <c r="G31" s="43">
        <f t="shared" ref="G31" si="12">F31-D31</f>
        <v>0</v>
      </c>
      <c r="H31" s="13"/>
      <c r="I31" s="36"/>
      <c r="J31" s="37"/>
      <c r="K31" s="37"/>
    </row>
  </sheetData>
  <mergeCells count="9">
    <mergeCell ref="I1:I2"/>
    <mergeCell ref="J1:J2"/>
    <mergeCell ref="K1:K2"/>
    <mergeCell ref="B17:G17"/>
    <mergeCell ref="B25:G25"/>
    <mergeCell ref="B1:G1"/>
    <mergeCell ref="B4:C4"/>
    <mergeCell ref="B3:G3"/>
    <mergeCell ref="B11:G11"/>
  </mergeCells>
  <pageMargins left="0.7" right="0.7" top="0.75" bottom="0.75" header="0.3" footer="0.3"/>
  <pageSetup paperSize="9" scale="6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Feuil3</vt:lpstr>
      <vt:lpstr>Feuil2</vt:lpstr>
      <vt:lpstr>Feuil1!Zone_d_impression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Carre3-BE-FRACTAL</dc:creator>
  <cp:lastModifiedBy>Carre3-BE-FRACTAL</cp:lastModifiedBy>
  <cp:lastPrinted>2025-10-24T08:07:47Z</cp:lastPrinted>
  <dcterms:created xsi:type="dcterms:W3CDTF">2025-10-02T08:11:48Z</dcterms:created>
  <dcterms:modified xsi:type="dcterms:W3CDTF">2025-10-30T10:24:49Z</dcterms:modified>
</cp:coreProperties>
</file>